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ECCA\Desktop\"/>
    </mc:Choice>
  </mc:AlternateContent>
  <xr:revisionPtr revIDLastSave="0" documentId="13_ncr:1_{205F6F23-F7CB-444E-A1A1-1188E5D1A08B}" xr6:coauthVersionLast="46" xr6:coauthVersionMax="46" xr10:uidLastSave="{00000000-0000-0000-0000-000000000000}"/>
  <bookViews>
    <workbookView xWindow="1635" yWindow="1590" windowWidth="28200" windowHeight="21360" xr2:uid="{2D9256BF-56C3-4300-A861-51AA1D160A9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2" i="1" s="1"/>
  <c r="F41" i="1"/>
  <c r="G41" i="1" s="1"/>
  <c r="F40" i="1"/>
  <c r="G40" i="1" s="1"/>
  <c r="E42" i="1"/>
  <c r="E41" i="1"/>
  <c r="E40" i="1"/>
  <c r="G36" i="1"/>
  <c r="G35" i="1"/>
  <c r="G34" i="1"/>
  <c r="F36" i="1"/>
  <c r="F35" i="1"/>
  <c r="F34" i="1"/>
  <c r="E36" i="1"/>
  <c r="E35" i="1"/>
  <c r="E34" i="1"/>
  <c r="E27" i="1"/>
  <c r="E26" i="1"/>
  <c r="E25" i="1"/>
  <c r="E24" i="1"/>
  <c r="E23" i="1"/>
  <c r="D28" i="1"/>
  <c r="C28" i="1"/>
  <c r="E28" i="1" l="1"/>
  <c r="H17" i="1"/>
  <c r="F17" i="1"/>
  <c r="F11" i="1"/>
  <c r="F10" i="1"/>
  <c r="F9" i="1"/>
  <c r="G9" i="1" s="1"/>
  <c r="H9" i="1" s="1"/>
  <c r="I17" i="1" l="1"/>
</calcChain>
</file>

<file path=xl/sharedStrings.xml><?xml version="1.0" encoding="utf-8"?>
<sst xmlns="http://schemas.openxmlformats.org/spreadsheetml/2006/main" count="86" uniqueCount="70">
  <si>
    <t>1주당 순손익가치</t>
    <phoneticPr fontId="2" type="noConversion"/>
  </si>
  <si>
    <t>• 평가 기준일 현재 해당 법인의 순자산가액을 발행주식총수로 나누어서 평가하며,</t>
    <phoneticPr fontId="2" type="noConversion"/>
  </si>
  <si>
    <t xml:space="preserve">  최근 3년 동안의 순손익액의 가중평균액을 다음과 같이 산출 </t>
    <phoneticPr fontId="2" type="noConversion"/>
  </si>
  <si>
    <t>  - 가중평균순손익액=(2019년도*3+2018년도*2+2017년도)/6</t>
    <phoneticPr fontId="2" type="noConversion"/>
  </si>
  <si>
    <t>• 특정 사업연도의 1주당 순손익액이 부수(음수)인 경우, 그 부수를 그대로 적용하여 가중평균,</t>
    <phoneticPr fontId="2" type="noConversion"/>
  </si>
  <si>
    <t>연도</t>
    <phoneticPr fontId="2" type="noConversion"/>
  </si>
  <si>
    <t>순매출액</t>
    <phoneticPr fontId="2" type="noConversion"/>
  </si>
  <si>
    <t>순손익액</t>
    <phoneticPr fontId="2" type="noConversion"/>
  </si>
  <si>
    <t>주식수</t>
    <phoneticPr fontId="2" type="noConversion"/>
  </si>
  <si>
    <t>1주당 순손익액</t>
    <phoneticPr fontId="2" type="noConversion"/>
  </si>
  <si>
    <t>가중평균순손익액</t>
    <phoneticPr fontId="2" type="noConversion"/>
  </si>
  <si>
    <t>순손익가치</t>
    <phoneticPr fontId="2" type="noConversion"/>
  </si>
  <si>
    <r>
      <t xml:space="preserve">  하지만 가중평균 결과 1주당 </t>
    </r>
    <r>
      <rPr>
        <b/>
        <sz val="10"/>
        <color rgb="FFC00000"/>
        <rFont val="맑은 고딕"/>
        <family val="3"/>
        <charset val="129"/>
        <scheme val="minor"/>
      </rPr>
      <t>최근 3년 동안의 순손익액의 가중평균액이 음수인 경우에는 0원으로 평가</t>
    </r>
    <phoneticPr fontId="2" type="noConversion"/>
  </si>
  <si>
    <t>1주당 순자산가치</t>
    <phoneticPr fontId="2" type="noConversion"/>
  </si>
  <si>
    <t>• 평가 기준일 현재 해당 법인의 순자산가액을 발행주식총수로 나누어서 평가</t>
    <phoneticPr fontId="2" type="noConversion"/>
  </si>
  <si>
    <t>자산</t>
    <phoneticPr fontId="2" type="noConversion"/>
  </si>
  <si>
    <t>부채</t>
    <phoneticPr fontId="2" type="noConversion"/>
  </si>
  <si>
    <t>자본금</t>
    <phoneticPr fontId="2" type="noConversion"/>
  </si>
  <si>
    <t>순자산가액</t>
    <phoneticPr fontId="2" type="noConversion"/>
  </si>
  <si>
    <t>순자산가치</t>
    <phoneticPr fontId="2" type="noConversion"/>
  </si>
  <si>
    <t>순자산가치 * 80%</t>
    <phoneticPr fontId="2" type="noConversion"/>
  </si>
  <si>
    <t>이름</t>
    <phoneticPr fontId="2" type="noConversion"/>
  </si>
  <si>
    <t>보유주식수</t>
    <phoneticPr fontId="2" type="noConversion"/>
  </si>
  <si>
    <t>지분율</t>
    <phoneticPr fontId="2" type="noConversion"/>
  </si>
  <si>
    <t>주식평가액</t>
    <phoneticPr fontId="2" type="noConversion"/>
  </si>
  <si>
    <t>현재 주식 보유 현황</t>
    <phoneticPr fontId="2" type="noConversion"/>
  </si>
  <si>
    <t>A(양수자)</t>
  </si>
  <si>
    <t>A(양수자)</t>
    <phoneticPr fontId="2" type="noConversion"/>
  </si>
  <si>
    <t>B(양도자)</t>
  </si>
  <si>
    <t>B(양도자)</t>
    <phoneticPr fontId="2" type="noConversion"/>
  </si>
  <si>
    <t>C(양도자)</t>
  </si>
  <si>
    <t>C(양도자)</t>
    <phoneticPr fontId="2" type="noConversion"/>
  </si>
  <si>
    <t>D</t>
    <phoneticPr fontId="2" type="noConversion"/>
  </si>
  <si>
    <t>E</t>
    <phoneticPr fontId="2" type="noConversion"/>
  </si>
  <si>
    <t>지분 조정 계획안</t>
    <phoneticPr fontId="2" type="noConversion"/>
  </si>
  <si>
    <t>1안</t>
    <phoneticPr fontId="2" type="noConversion"/>
  </si>
  <si>
    <t>조정주식수</t>
    <phoneticPr fontId="2" type="noConversion"/>
  </si>
  <si>
    <t>조정주식수평가액</t>
    <phoneticPr fontId="2" type="noConversion"/>
  </si>
  <si>
    <t>2안</t>
    <phoneticPr fontId="2" type="noConversion"/>
  </si>
  <si>
    <t>업무 의뢰 내용</t>
    <phoneticPr fontId="2" type="noConversion"/>
  </si>
  <si>
    <t>안녕하세요.</t>
  </si>
  <si>
    <t xml:space="preserve">법인 지분 조정 대행 업무를 의뢰드리려고 합니다. 법인 주주 5명 중 3명의 지분을 조정하려고 하며, </t>
    <phoneticPr fontId="2" type="noConversion"/>
  </si>
  <si>
    <t>주식평가액 산출 및 주식 거래에 따른 세금(양도소득세 , 증권거래세 등) 납부, 주식등변동상황명세서 신고 등 관련 업무를 의뢰드립니다.</t>
    <phoneticPr fontId="2" type="noConversion"/>
  </si>
  <si>
    <t>아래 내용의 확인 부탁드립니다. 감사합니다.</t>
    <phoneticPr fontId="2" type="noConversion"/>
  </si>
  <si>
    <t>1. 2가지 지분 조정안에 따른 세금 확인</t>
  </si>
  <si>
    <t xml:space="preserve">  아래 2가지 지분 조정안별로 예상되는 세금 등의 비용을 사전 확인하여, 조정 방식을 결정하고자 합니다.</t>
    <phoneticPr fontId="2" type="noConversion"/>
  </si>
  <si>
    <t>2) 보유 주식 현황 (총 2,000주): A(양수자) 440주 / B(양도자) 440주 / C(양도자) 440주 (이외 2명이 680주 보유)</t>
    <phoneticPr fontId="2" type="noConversion"/>
  </si>
  <si>
    <t>3) 지분 조정 1안</t>
    <phoneticPr fontId="2" type="noConversion"/>
  </si>
  <si>
    <t xml:space="preserve">  - 양도자 B, C가 각각 140주를 양수자 A에게 무상 증여</t>
  </si>
  <si>
    <t xml:space="preserve">  - 주식 조정안: </t>
  </si>
  <si>
    <t>4) 지분 조정 2안</t>
    <phoneticPr fontId="2" type="noConversion"/>
  </si>
  <si>
    <t xml:space="preserve">  - 양도자 B, C가 각각 40주를 양수자 A에게 무상 증여</t>
    <phoneticPr fontId="2" type="noConversion"/>
  </si>
  <si>
    <t>2. 주식평가액 산출을 위한, 주당 순손익가치 정보 전달</t>
    <phoneticPr fontId="2" type="noConversion"/>
  </si>
  <si>
    <t>1) 최근 3년 동안(2018~2020) 순손실이 발생하였고, 3년 동안의 순손익액의 가중평균액이 음수(-)인 상황입니다.</t>
    <phoneticPr fontId="2" type="noConversion"/>
  </si>
  <si>
    <t xml:space="preserve">  그래서 주당 순손익가치가 0원으로 평가될 거로 생각합니다.</t>
    <phoneticPr fontId="2" type="noConversion"/>
  </si>
  <si>
    <t>2) 또한 주식평가액의 하한선을 1주당 순자산가치의 80% 이상 평가한다고 하더라도,</t>
    <phoneticPr fontId="2" type="noConversion"/>
  </si>
  <si>
    <t xml:space="preserve">  현재 순자산가액도 마이너스(-)인 상황이어서 주당 주식평가액이 0원인지 확인이 필요합니다.</t>
    <phoneticPr fontId="2" type="noConversion"/>
  </si>
  <si>
    <t>3) 만약 상기 내용대로 주당 주식평가액이 0원일 경우 양도자 및 양수자에게 발생하는 세금이 있는지 문의드립니다</t>
    <phoneticPr fontId="2" type="noConversion"/>
  </si>
  <si>
    <t xml:space="preserve">  아니면 증권거래세만 발생하게 되는 건지요?</t>
    <phoneticPr fontId="2" type="noConversion"/>
  </si>
  <si>
    <t>4) 정확한 주식평가액 산출을 위한 법인 결산보고서(2018~2020) 내용을 전달할 수 있으니 확인 부탁드립니다.</t>
    <phoneticPr fontId="2" type="noConversion"/>
  </si>
  <si>
    <t xml:space="preserve">  또한 대략적인 내용을 검토하실 수 있도록 내부적으로 정리했던 1주당 순손익가치 계산 내용을 엑셀 파일로 첨부하였습니다.</t>
    <phoneticPr fontId="2" type="noConversion"/>
  </si>
  <si>
    <t>3. 법인 지분 조정을 위한 주식 매매 시 대행 업무</t>
    <phoneticPr fontId="2" type="noConversion"/>
  </si>
  <si>
    <t xml:space="preserve">주식 매매 방법 안내 및 관련 자료 신고 등의 대행 업무 비용 및 일정을 문의드립니다. </t>
    <phoneticPr fontId="2" type="noConversion"/>
  </si>
  <si>
    <t>① A(양수자) 440주 ▶ 720주로 조정</t>
    <phoneticPr fontId="2" type="noConversion"/>
  </si>
  <si>
    <t>② B(양도자) 440주 ▶ 300주로 조정</t>
    <phoneticPr fontId="2" type="noConversion"/>
  </si>
  <si>
    <t>③ C(양도자) 440주 ▶ 300주로 조정</t>
    <phoneticPr fontId="2" type="noConversion"/>
  </si>
  <si>
    <t>① A(양수자) 440주 ▶ 520주로 조정</t>
    <phoneticPr fontId="2" type="noConversion"/>
  </si>
  <si>
    <t>② B(양도자) 440주 ▶ 400주로 조정</t>
    <phoneticPr fontId="2" type="noConversion"/>
  </si>
  <si>
    <t>③ C(양도자) 440주 ▶ 400주로 조정</t>
    <phoneticPr fontId="2" type="noConversion"/>
  </si>
  <si>
    <t>1) 양도자 2명이 양수자 1명에게 무상으로 주식을 증여하려고 합니다.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</si>
</sst>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0_ ;[Red]\-0\ "/>
    <numFmt numFmtId="177" formatCode="#,##0_ ;[Red]\-#,##0\ "/>
    <numFmt numFmtId="178" formatCode="_-&quot;₩&quot;* #,##0_-;\-&quot;₩&quot;* #,##0_-;_-&quot;₩&quot;* &quot;-&quot;??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42" fontId="4" fillId="5" borderId="2" xfId="2" applyFont="1" applyFill="1" applyBorder="1" applyAlignment="1">
      <alignment horizontal="right" vertical="center"/>
    </xf>
    <xf numFmtId="177" fontId="4" fillId="5" borderId="2" xfId="2" applyNumberFormat="1" applyFont="1" applyFill="1" applyBorder="1" applyAlignment="1">
      <alignment horizontal="right" vertical="center"/>
    </xf>
    <xf numFmtId="176" fontId="4" fillId="5" borderId="3" xfId="0" applyNumberFormat="1" applyFont="1" applyFill="1" applyBorder="1" applyAlignment="1">
      <alignment horizontal="center" vertical="center"/>
    </xf>
    <xf numFmtId="42" fontId="4" fillId="5" borderId="3" xfId="2" applyFont="1" applyFill="1" applyBorder="1" applyAlignment="1">
      <alignment horizontal="right" vertical="center"/>
    </xf>
    <xf numFmtId="177" fontId="4" fillId="5" borderId="3" xfId="2" applyNumberFormat="1" applyFont="1" applyFill="1" applyBorder="1" applyAlignment="1">
      <alignment horizontal="right" vertical="center"/>
    </xf>
    <xf numFmtId="176" fontId="4" fillId="5" borderId="4" xfId="0" applyNumberFormat="1" applyFont="1" applyFill="1" applyBorder="1" applyAlignment="1">
      <alignment horizontal="center" vertical="center"/>
    </xf>
    <xf numFmtId="42" fontId="4" fillId="5" borderId="4" xfId="2" applyFont="1" applyFill="1" applyBorder="1" applyAlignment="1">
      <alignment horizontal="right" vertical="center"/>
    </xf>
    <xf numFmtId="177" fontId="4" fillId="5" borderId="4" xfId="2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3" borderId="5" xfId="0" applyFont="1" applyFill="1" applyBorder="1" applyAlignment="1">
      <alignment horizontal="center" vertical="center"/>
    </xf>
    <xf numFmtId="41" fontId="4" fillId="3" borderId="5" xfId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42" fontId="4" fillId="5" borderId="5" xfId="2" applyFont="1" applyFill="1" applyBorder="1">
      <alignment vertical="center"/>
    </xf>
    <xf numFmtId="42" fontId="7" fillId="5" borderId="5" xfId="2" applyFont="1" applyFill="1" applyBorder="1">
      <alignment vertical="center"/>
    </xf>
    <xf numFmtId="42" fontId="7" fillId="6" borderId="5" xfId="2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3" fillId="0" borderId="0" xfId="0" applyFo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9" fontId="4" fillId="5" borderId="2" xfId="0" applyNumberFormat="1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9" fontId="4" fillId="5" borderId="3" xfId="0" applyNumberFormat="1" applyFont="1" applyFill="1" applyBorder="1" applyAlignment="1">
      <alignment horizontal="center" vertical="center"/>
    </xf>
    <xf numFmtId="178" fontId="4" fillId="5" borderId="1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9" fontId="4" fillId="5" borderId="4" xfId="0" applyNumberFormat="1" applyFont="1" applyFill="1" applyBorder="1" applyAlignment="1">
      <alignment horizontal="center" vertical="center"/>
    </xf>
    <xf numFmtId="178" fontId="4" fillId="5" borderId="13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9" fontId="4" fillId="5" borderId="15" xfId="0" applyNumberFormat="1" applyFont="1" applyFill="1" applyBorder="1" applyAlignment="1">
      <alignment horizontal="center" vertical="center"/>
    </xf>
    <xf numFmtId="178" fontId="4" fillId="5" borderId="16" xfId="0" applyNumberFormat="1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5" borderId="20" xfId="0" applyFont="1" applyFill="1" applyBorder="1" applyAlignment="1">
      <alignment horizontal="center" vertical="center"/>
    </xf>
    <xf numFmtId="178" fontId="4" fillId="5" borderId="2" xfId="0" applyNumberFormat="1" applyFont="1" applyFill="1" applyBorder="1">
      <alignment vertical="center"/>
    </xf>
    <xf numFmtId="0" fontId="4" fillId="5" borderId="21" xfId="0" applyFont="1" applyFill="1" applyBorder="1" applyAlignment="1">
      <alignment horizontal="center" vertical="center"/>
    </xf>
    <xf numFmtId="178" fontId="4" fillId="5" borderId="3" xfId="0" applyNumberFormat="1" applyFont="1" applyFill="1" applyBorder="1">
      <alignment vertical="center"/>
    </xf>
    <xf numFmtId="0" fontId="4" fillId="5" borderId="22" xfId="0" applyFont="1" applyFill="1" applyBorder="1" applyAlignment="1">
      <alignment horizontal="center" vertical="center"/>
    </xf>
    <xf numFmtId="178" fontId="4" fillId="5" borderId="4" xfId="0" applyNumberFormat="1" applyFont="1" applyFill="1" applyBorder="1">
      <alignment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9" fontId="4" fillId="7" borderId="3" xfId="0" applyNumberFormat="1" applyFont="1" applyFill="1" applyBorder="1" applyAlignment="1">
      <alignment horizontal="center" vertical="center"/>
    </xf>
    <xf numFmtId="178" fontId="4" fillId="7" borderId="11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9" fontId="4" fillId="7" borderId="4" xfId="0" applyNumberFormat="1" applyFont="1" applyFill="1" applyBorder="1" applyAlignment="1">
      <alignment horizontal="center" vertical="center"/>
    </xf>
    <xf numFmtId="178" fontId="4" fillId="7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4" fillId="5" borderId="2" xfId="2" applyNumberFormat="1" applyFont="1" applyFill="1" applyBorder="1" applyAlignment="1">
      <alignment horizontal="right" vertical="center"/>
    </xf>
    <xf numFmtId="177" fontId="4" fillId="5" borderId="3" xfId="2" applyNumberFormat="1" applyFont="1" applyFill="1" applyBorder="1" applyAlignment="1">
      <alignment horizontal="right" vertical="center"/>
    </xf>
    <xf numFmtId="177" fontId="4" fillId="5" borderId="4" xfId="2" applyNumberFormat="1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2" fontId="7" fillId="5" borderId="5" xfId="2" applyFont="1" applyFill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0CD40-1CD5-49A6-A81A-B27F461D4DDC}">
  <dimension ref="B2:J81"/>
  <sheetViews>
    <sheetView tabSelected="1" zoomScale="90" zoomScaleNormal="90" workbookViewId="0"/>
  </sheetViews>
  <sheetFormatPr defaultColWidth="10.625" defaultRowHeight="20.100000000000001" customHeight="1" x14ac:dyDescent="0.3"/>
  <cols>
    <col min="1" max="1" width="5.625" style="15" customWidth="1"/>
    <col min="2" max="2" width="10.75" style="15" bestFit="1" customWidth="1"/>
    <col min="3" max="4" width="15.625" style="15" customWidth="1"/>
    <col min="5" max="6" width="12.625" style="15" customWidth="1"/>
    <col min="7" max="7" width="15.625" style="15" customWidth="1"/>
    <col min="8" max="8" width="12.625" style="15" customWidth="1"/>
    <col min="9" max="9" width="15.625" style="15" customWidth="1"/>
    <col min="10" max="10" width="5.625" style="15" customWidth="1"/>
    <col min="11" max="16384" width="10.625" style="15"/>
  </cols>
  <sheetData>
    <row r="2" spans="2:9" ht="20.100000000000001" customHeight="1" x14ac:dyDescent="0.3">
      <c r="B2" s="1" t="s">
        <v>0</v>
      </c>
      <c r="C2" s="2"/>
      <c r="D2" s="2"/>
      <c r="E2" s="2"/>
      <c r="F2" s="2"/>
      <c r="G2" s="2"/>
      <c r="H2" s="2"/>
      <c r="I2" s="2"/>
    </row>
    <row r="3" spans="2:9" ht="20.100000000000001" customHeight="1" x14ac:dyDescent="0.3">
      <c r="B3" s="3" t="s">
        <v>1</v>
      </c>
      <c r="C3" s="3"/>
      <c r="D3" s="3"/>
      <c r="E3" s="3"/>
      <c r="F3" s="3"/>
      <c r="G3" s="3"/>
      <c r="H3" s="3"/>
      <c r="I3" s="3"/>
    </row>
    <row r="4" spans="2:9" ht="20.100000000000001" customHeight="1" x14ac:dyDescent="0.3">
      <c r="B4" s="3" t="s">
        <v>2</v>
      </c>
      <c r="C4" s="3"/>
      <c r="D4" s="3"/>
      <c r="E4" s="3"/>
      <c r="F4" s="3"/>
      <c r="G4" s="3"/>
      <c r="H4" s="3"/>
      <c r="I4" s="3"/>
    </row>
    <row r="5" spans="2:9" ht="20.100000000000001" customHeight="1" x14ac:dyDescent="0.3">
      <c r="B5" s="3" t="s">
        <v>3</v>
      </c>
      <c r="C5" s="3"/>
      <c r="D5" s="3"/>
      <c r="E5" s="3"/>
      <c r="F5" s="3"/>
      <c r="G5" s="3"/>
      <c r="H5" s="3"/>
      <c r="I5" s="3"/>
    </row>
    <row r="6" spans="2:9" ht="20.100000000000001" customHeight="1" x14ac:dyDescent="0.3">
      <c r="B6" s="3" t="s">
        <v>4</v>
      </c>
      <c r="C6" s="3"/>
      <c r="D6" s="3"/>
      <c r="E6" s="3"/>
      <c r="F6" s="3"/>
      <c r="G6" s="3"/>
      <c r="H6" s="3"/>
      <c r="I6" s="3"/>
    </row>
    <row r="7" spans="2:9" ht="20.100000000000001" customHeight="1" x14ac:dyDescent="0.3">
      <c r="B7" s="3" t="s">
        <v>12</v>
      </c>
      <c r="C7" s="3"/>
      <c r="D7" s="3"/>
      <c r="E7" s="3"/>
      <c r="F7" s="3"/>
      <c r="G7" s="3"/>
      <c r="H7" s="3"/>
      <c r="I7" s="3"/>
    </row>
    <row r="8" spans="2:9" ht="20.100000000000001" customHeight="1" x14ac:dyDescent="0.3"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5" t="s">
        <v>0</v>
      </c>
    </row>
    <row r="9" spans="2:9" ht="20.100000000000001" customHeight="1" x14ac:dyDescent="0.3">
      <c r="B9" s="6">
        <v>2020</v>
      </c>
      <c r="C9" s="7">
        <v>903127774</v>
      </c>
      <c r="D9" s="8">
        <v>-258510301</v>
      </c>
      <c r="E9" s="8">
        <v>2000</v>
      </c>
      <c r="F9" s="8">
        <f>ROUND(D9/E9,0)</f>
        <v>-129255</v>
      </c>
      <c r="G9" s="64">
        <f>+(F9*3+F10*2+F11)/6</f>
        <v>-125879.66666666667</v>
      </c>
      <c r="H9" s="64">
        <f>+G9*10</f>
        <v>-1258796.6666666667</v>
      </c>
      <c r="I9" s="67">
        <v>0</v>
      </c>
    </row>
    <row r="10" spans="2:9" ht="20.100000000000001" customHeight="1" x14ac:dyDescent="0.3">
      <c r="B10" s="9">
        <v>2019</v>
      </c>
      <c r="C10" s="10">
        <v>1228151045</v>
      </c>
      <c r="D10" s="11">
        <v>-323813618</v>
      </c>
      <c r="E10" s="11">
        <v>2000</v>
      </c>
      <c r="F10" s="11">
        <f>ROUND(D10/E10,0)</f>
        <v>-161907</v>
      </c>
      <c r="G10" s="65"/>
      <c r="H10" s="65"/>
      <c r="I10" s="68"/>
    </row>
    <row r="11" spans="2:9" ht="20.100000000000001" customHeight="1" x14ac:dyDescent="0.3">
      <c r="B11" s="12">
        <v>2018</v>
      </c>
      <c r="C11" s="13">
        <v>1483641695</v>
      </c>
      <c r="D11" s="14">
        <v>-87397520</v>
      </c>
      <c r="E11" s="14">
        <v>2000</v>
      </c>
      <c r="F11" s="14">
        <f>ROUND(D11/E11,0)</f>
        <v>-43699</v>
      </c>
      <c r="G11" s="66"/>
      <c r="H11" s="66"/>
      <c r="I11" s="69"/>
    </row>
    <row r="14" spans="2:9" ht="20.100000000000001" customHeight="1" x14ac:dyDescent="0.3">
      <c r="B14" s="1" t="s">
        <v>13</v>
      </c>
      <c r="C14" s="2"/>
      <c r="D14" s="2"/>
      <c r="E14" s="2"/>
      <c r="F14" s="2"/>
      <c r="G14" s="2"/>
      <c r="H14" s="2"/>
      <c r="I14" s="2"/>
    </row>
    <row r="15" spans="2:9" ht="20.100000000000001" customHeight="1" x14ac:dyDescent="0.3">
      <c r="B15" s="3" t="s">
        <v>14</v>
      </c>
      <c r="C15" s="3"/>
      <c r="D15" s="3"/>
      <c r="E15" s="3"/>
      <c r="F15" s="3"/>
      <c r="G15" s="3"/>
      <c r="H15" s="3"/>
      <c r="I15" s="3"/>
    </row>
    <row r="16" spans="2:9" ht="20.100000000000001" customHeight="1" x14ac:dyDescent="0.3">
      <c r="B16" s="16" t="s">
        <v>5</v>
      </c>
      <c r="C16" s="16" t="s">
        <v>15</v>
      </c>
      <c r="D16" s="16" t="s">
        <v>16</v>
      </c>
      <c r="E16" s="16" t="s">
        <v>17</v>
      </c>
      <c r="F16" s="70" t="s">
        <v>18</v>
      </c>
      <c r="G16" s="70"/>
      <c r="H16" s="17" t="s">
        <v>19</v>
      </c>
      <c r="I16" s="18" t="s">
        <v>20</v>
      </c>
    </row>
    <row r="17" spans="2:10" ht="20.100000000000001" customHeight="1" x14ac:dyDescent="0.3">
      <c r="B17" s="19">
        <v>2020</v>
      </c>
      <c r="C17" s="20">
        <v>391678321</v>
      </c>
      <c r="D17" s="20">
        <v>432306814</v>
      </c>
      <c r="E17" s="20">
        <v>10000000</v>
      </c>
      <c r="F17" s="71">
        <f>+C17-D17</f>
        <v>-40628493</v>
      </c>
      <c r="G17" s="71"/>
      <c r="H17" s="21">
        <f>+F17/E9</f>
        <v>-20314.246500000001</v>
      </c>
      <c r="I17" s="22">
        <f>ROUND(H17*80%,0)</f>
        <v>-16251</v>
      </c>
      <c r="J17" s="15">
        <v>0</v>
      </c>
    </row>
    <row r="20" spans="2:10" ht="20.100000000000001" customHeight="1" x14ac:dyDescent="0.3">
      <c r="B20" s="1" t="s">
        <v>25</v>
      </c>
      <c r="C20" s="2"/>
      <c r="D20" s="2"/>
      <c r="E20" s="2"/>
      <c r="F20" s="2"/>
      <c r="G20" s="2"/>
      <c r="H20" s="2"/>
      <c r="I20" s="2"/>
    </row>
    <row r="21" spans="2:10" ht="20.100000000000001" customHeight="1" x14ac:dyDescent="0.3">
      <c r="B21" s="3"/>
      <c r="C21" s="3"/>
      <c r="D21" s="3"/>
      <c r="E21" s="3"/>
      <c r="F21" s="3"/>
      <c r="G21" s="3"/>
      <c r="H21" s="3"/>
      <c r="I21" s="3"/>
    </row>
    <row r="22" spans="2:10" ht="20.100000000000001" customHeight="1" x14ac:dyDescent="0.3">
      <c r="B22" s="25" t="s">
        <v>21</v>
      </c>
      <c r="C22" s="26" t="s">
        <v>22</v>
      </c>
      <c r="D22" s="26" t="s">
        <v>23</v>
      </c>
      <c r="E22" s="27" t="s">
        <v>24</v>
      </c>
      <c r="F22" s="3"/>
      <c r="G22" s="3"/>
      <c r="H22" s="3"/>
      <c r="I22" s="3"/>
    </row>
    <row r="23" spans="2:10" ht="20.100000000000001" customHeight="1" x14ac:dyDescent="0.3">
      <c r="B23" s="28" t="s">
        <v>27</v>
      </c>
      <c r="C23" s="29">
        <v>440</v>
      </c>
      <c r="D23" s="30">
        <v>0.22</v>
      </c>
      <c r="E23" s="31">
        <f>C23*I17</f>
        <v>-7150440</v>
      </c>
      <c r="F23" s="3"/>
      <c r="G23" s="3"/>
      <c r="H23" s="3"/>
      <c r="I23" s="3"/>
    </row>
    <row r="24" spans="2:10" ht="20.100000000000001" customHeight="1" x14ac:dyDescent="0.3">
      <c r="B24" s="32" t="s">
        <v>29</v>
      </c>
      <c r="C24" s="33">
        <v>440</v>
      </c>
      <c r="D24" s="34">
        <v>0.22</v>
      </c>
      <c r="E24" s="35">
        <f>C24*I17</f>
        <v>-7150440</v>
      </c>
      <c r="F24" s="3"/>
      <c r="G24" s="3"/>
      <c r="H24" s="3"/>
      <c r="I24" s="3"/>
    </row>
    <row r="25" spans="2:10" ht="20.100000000000001" customHeight="1" x14ac:dyDescent="0.3">
      <c r="B25" s="32" t="s">
        <v>31</v>
      </c>
      <c r="C25" s="33">
        <v>440</v>
      </c>
      <c r="D25" s="34">
        <v>0.22</v>
      </c>
      <c r="E25" s="35">
        <f>C25*I17</f>
        <v>-7150440</v>
      </c>
      <c r="F25" s="3"/>
      <c r="G25" s="3"/>
      <c r="H25" s="3"/>
      <c r="I25" s="3"/>
    </row>
    <row r="26" spans="2:10" ht="20.100000000000001" customHeight="1" x14ac:dyDescent="0.3">
      <c r="B26" s="55" t="s">
        <v>32</v>
      </c>
      <c r="C26" s="56">
        <v>480</v>
      </c>
      <c r="D26" s="57">
        <v>0.24</v>
      </c>
      <c r="E26" s="58">
        <f>C26*I17</f>
        <v>-7800480</v>
      </c>
      <c r="F26" s="3"/>
      <c r="G26" s="3"/>
      <c r="H26" s="3"/>
      <c r="I26" s="3"/>
    </row>
    <row r="27" spans="2:10" ht="20.100000000000001" customHeight="1" x14ac:dyDescent="0.3">
      <c r="B27" s="59" t="s">
        <v>33</v>
      </c>
      <c r="C27" s="60">
        <v>200</v>
      </c>
      <c r="D27" s="61">
        <v>0.1</v>
      </c>
      <c r="E27" s="62">
        <f>C27*I17</f>
        <v>-3250200</v>
      </c>
      <c r="F27" s="3"/>
      <c r="G27" s="3"/>
      <c r="H27" s="3"/>
      <c r="I27" s="3"/>
    </row>
    <row r="28" spans="2:10" ht="20.100000000000001" customHeight="1" x14ac:dyDescent="0.3">
      <c r="B28" s="40"/>
      <c r="C28" s="41">
        <f>SUM(C23:C27)</f>
        <v>2000</v>
      </c>
      <c r="D28" s="42">
        <f>SUM(D23:D27)</f>
        <v>1</v>
      </c>
      <c r="E28" s="43">
        <f>SUM(E23:E27)</f>
        <v>-32502000</v>
      </c>
      <c r="F28" s="3"/>
      <c r="G28" s="3"/>
      <c r="H28" s="3"/>
      <c r="I28" s="3"/>
    </row>
    <row r="31" spans="2:10" ht="20.100000000000001" customHeight="1" x14ac:dyDescent="0.3">
      <c r="B31" s="44" t="s">
        <v>34</v>
      </c>
      <c r="C31" s="23"/>
      <c r="D31" s="23"/>
      <c r="E31" s="23"/>
      <c r="F31" s="23"/>
      <c r="G31" s="23"/>
      <c r="H31" s="23"/>
      <c r="I31" s="23"/>
    </row>
    <row r="32" spans="2:10" ht="20.100000000000001" customHeight="1" x14ac:dyDescent="0.3">
      <c r="B32" s="24" t="s">
        <v>35</v>
      </c>
    </row>
    <row r="33" spans="2:9" ht="20.100000000000001" customHeight="1" x14ac:dyDescent="0.3">
      <c r="B33" s="45" t="s">
        <v>21</v>
      </c>
      <c r="C33" s="16" t="s">
        <v>22</v>
      </c>
      <c r="D33" s="16" t="s">
        <v>23</v>
      </c>
      <c r="E33" s="46" t="s">
        <v>24</v>
      </c>
      <c r="F33" s="47" t="s">
        <v>36</v>
      </c>
      <c r="G33" s="48" t="s">
        <v>37</v>
      </c>
    </row>
    <row r="34" spans="2:9" ht="20.100000000000001" customHeight="1" x14ac:dyDescent="0.3">
      <c r="B34" s="28" t="s">
        <v>26</v>
      </c>
      <c r="C34" s="29">
        <v>720</v>
      </c>
      <c r="D34" s="30">
        <v>0.36</v>
      </c>
      <c r="E34" s="31">
        <f>C34*I17</f>
        <v>-11700720</v>
      </c>
      <c r="F34" s="49">
        <f>C34-C23</f>
        <v>280</v>
      </c>
      <c r="G34" s="50">
        <f>F34*I17</f>
        <v>-4550280</v>
      </c>
    </row>
    <row r="35" spans="2:9" ht="20.100000000000001" customHeight="1" x14ac:dyDescent="0.3">
      <c r="B35" s="32" t="s">
        <v>28</v>
      </c>
      <c r="C35" s="33">
        <v>300</v>
      </c>
      <c r="D35" s="34">
        <v>0.15</v>
      </c>
      <c r="E35" s="35">
        <f>C35*I17</f>
        <v>-4875300</v>
      </c>
      <c r="F35" s="51">
        <f>C35-C24</f>
        <v>-140</v>
      </c>
      <c r="G35" s="52">
        <f>F35*I17</f>
        <v>2275140</v>
      </c>
    </row>
    <row r="36" spans="2:9" ht="20.100000000000001" customHeight="1" x14ac:dyDescent="0.3">
      <c r="B36" s="36" t="s">
        <v>30</v>
      </c>
      <c r="C36" s="37">
        <v>300</v>
      </c>
      <c r="D36" s="38">
        <v>0.15</v>
      </c>
      <c r="E36" s="39">
        <f>C36*I17</f>
        <v>-4875300</v>
      </c>
      <c r="F36" s="53">
        <f>C36-C25</f>
        <v>-140</v>
      </c>
      <c r="G36" s="54">
        <f>F36*I17</f>
        <v>2275140</v>
      </c>
    </row>
    <row r="38" spans="2:9" ht="20.100000000000001" customHeight="1" x14ac:dyDescent="0.3">
      <c r="B38" s="24" t="s">
        <v>38</v>
      </c>
    </row>
    <row r="39" spans="2:9" ht="20.100000000000001" customHeight="1" x14ac:dyDescent="0.3">
      <c r="B39" s="45" t="s">
        <v>21</v>
      </c>
      <c r="C39" s="16" t="s">
        <v>22</v>
      </c>
      <c r="D39" s="16" t="s">
        <v>23</v>
      </c>
      <c r="E39" s="46" t="s">
        <v>24</v>
      </c>
      <c r="F39" s="47" t="s">
        <v>36</v>
      </c>
      <c r="G39" s="48" t="s">
        <v>37</v>
      </c>
    </row>
    <row r="40" spans="2:9" ht="20.100000000000001" customHeight="1" x14ac:dyDescent="0.3">
      <c r="B40" s="28" t="s">
        <v>27</v>
      </c>
      <c r="C40" s="29">
        <v>520</v>
      </c>
      <c r="D40" s="30">
        <v>0.36</v>
      </c>
      <c r="E40" s="31">
        <f>C40*I17</f>
        <v>-8450520</v>
      </c>
      <c r="F40" s="49">
        <f>C40-C23</f>
        <v>80</v>
      </c>
      <c r="G40" s="50">
        <f>F40*I17</f>
        <v>-1300080</v>
      </c>
    </row>
    <row r="41" spans="2:9" ht="20.100000000000001" customHeight="1" x14ac:dyDescent="0.3">
      <c r="B41" s="32" t="s">
        <v>29</v>
      </c>
      <c r="C41" s="33">
        <v>400</v>
      </c>
      <c r="D41" s="34">
        <v>0.15</v>
      </c>
      <c r="E41" s="35">
        <f>C41*I17</f>
        <v>-6500400</v>
      </c>
      <c r="F41" s="51">
        <f>C41-C24</f>
        <v>-40</v>
      </c>
      <c r="G41" s="52">
        <f>F41*I17</f>
        <v>650040</v>
      </c>
    </row>
    <row r="42" spans="2:9" ht="20.100000000000001" customHeight="1" x14ac:dyDescent="0.3">
      <c r="B42" s="36" t="s">
        <v>31</v>
      </c>
      <c r="C42" s="37">
        <v>400</v>
      </c>
      <c r="D42" s="38">
        <v>0.15</v>
      </c>
      <c r="E42" s="39">
        <f>C42*I17</f>
        <v>-6500400</v>
      </c>
      <c r="F42" s="53">
        <f>C42-C25</f>
        <v>-40</v>
      </c>
      <c r="G42" s="54">
        <f>F42*I17</f>
        <v>650040</v>
      </c>
    </row>
    <row r="45" spans="2:9" ht="20.100000000000001" customHeight="1" x14ac:dyDescent="0.3">
      <c r="B45" s="44" t="s">
        <v>39</v>
      </c>
      <c r="C45" s="23"/>
      <c r="D45" s="23"/>
      <c r="E45" s="23"/>
      <c r="F45" s="23"/>
      <c r="G45" s="23"/>
      <c r="H45" s="23"/>
      <c r="I45" s="23"/>
    </row>
    <row r="47" spans="2:9" ht="20.100000000000001" customHeight="1" x14ac:dyDescent="0.3">
      <c r="B47" s="3" t="s">
        <v>40</v>
      </c>
      <c r="C47" s="3"/>
    </row>
    <row r="48" spans="2:9" ht="20.100000000000001" customHeight="1" x14ac:dyDescent="0.3">
      <c r="B48" s="3"/>
      <c r="C48" s="3"/>
    </row>
    <row r="49" spans="2:3" ht="20.100000000000001" customHeight="1" x14ac:dyDescent="0.3">
      <c r="B49" s="3" t="s">
        <v>41</v>
      </c>
      <c r="C49" s="3"/>
    </row>
    <row r="50" spans="2:3" ht="20.100000000000001" customHeight="1" x14ac:dyDescent="0.3">
      <c r="B50" s="3" t="s">
        <v>42</v>
      </c>
      <c r="C50" s="3"/>
    </row>
    <row r="51" spans="2:3" ht="20.100000000000001" customHeight="1" x14ac:dyDescent="0.3">
      <c r="B51" s="3" t="s">
        <v>43</v>
      </c>
      <c r="C51" s="3"/>
    </row>
    <row r="52" spans="2:3" ht="20.100000000000001" customHeight="1" x14ac:dyDescent="0.3">
      <c r="B52" s="3"/>
      <c r="C52" s="3"/>
    </row>
    <row r="53" spans="2:3" ht="20.100000000000001" customHeight="1" x14ac:dyDescent="0.3">
      <c r="B53" s="63" t="s">
        <v>44</v>
      </c>
      <c r="C53" s="3"/>
    </row>
    <row r="54" spans="2:3" ht="20.100000000000001" customHeight="1" x14ac:dyDescent="0.3">
      <c r="B54" s="3" t="s">
        <v>69</v>
      </c>
      <c r="C54" s="3"/>
    </row>
    <row r="55" spans="2:3" ht="20.100000000000001" customHeight="1" x14ac:dyDescent="0.3">
      <c r="B55" s="3" t="s">
        <v>45</v>
      </c>
      <c r="C55" s="3"/>
    </row>
    <row r="56" spans="2:3" ht="20.100000000000001" customHeight="1" x14ac:dyDescent="0.3">
      <c r="B56" s="3" t="s">
        <v>46</v>
      </c>
      <c r="C56" s="3"/>
    </row>
    <row r="57" spans="2:3" ht="20.100000000000001" customHeight="1" x14ac:dyDescent="0.3">
      <c r="B57" s="3" t="s">
        <v>47</v>
      </c>
      <c r="C57" s="3"/>
    </row>
    <row r="58" spans="2:3" ht="20.100000000000001" customHeight="1" x14ac:dyDescent="0.3">
      <c r="B58" s="3" t="s">
        <v>48</v>
      </c>
      <c r="C58" s="3"/>
    </row>
    <row r="59" spans="2:3" ht="20.100000000000001" customHeight="1" x14ac:dyDescent="0.3">
      <c r="B59" s="3" t="s">
        <v>49</v>
      </c>
      <c r="C59" s="3"/>
    </row>
    <row r="60" spans="2:3" ht="20.100000000000001" customHeight="1" x14ac:dyDescent="0.3">
      <c r="B60" s="3"/>
      <c r="C60" s="3" t="s">
        <v>63</v>
      </c>
    </row>
    <row r="61" spans="2:3" ht="20.100000000000001" customHeight="1" x14ac:dyDescent="0.3">
      <c r="B61" s="3"/>
      <c r="C61" s="3" t="s">
        <v>64</v>
      </c>
    </row>
    <row r="62" spans="2:3" ht="20.100000000000001" customHeight="1" x14ac:dyDescent="0.3">
      <c r="B62" s="3"/>
      <c r="C62" s="3" t="s">
        <v>65</v>
      </c>
    </row>
    <row r="63" spans="2:3" ht="20.100000000000001" customHeight="1" x14ac:dyDescent="0.3">
      <c r="B63" s="3" t="s">
        <v>50</v>
      </c>
      <c r="C63" s="3"/>
    </row>
    <row r="64" spans="2:3" ht="20.100000000000001" customHeight="1" x14ac:dyDescent="0.3">
      <c r="B64" s="3" t="s">
        <v>51</v>
      </c>
      <c r="C64" s="3"/>
    </row>
    <row r="65" spans="2:3" ht="20.100000000000001" customHeight="1" x14ac:dyDescent="0.3">
      <c r="B65" s="3" t="s">
        <v>49</v>
      </c>
      <c r="C65" s="3"/>
    </row>
    <row r="66" spans="2:3" ht="20.100000000000001" customHeight="1" x14ac:dyDescent="0.3">
      <c r="B66" s="3"/>
      <c r="C66" s="3" t="s">
        <v>66</v>
      </c>
    </row>
    <row r="67" spans="2:3" ht="20.100000000000001" customHeight="1" x14ac:dyDescent="0.3">
      <c r="B67" s="3"/>
      <c r="C67" s="3" t="s">
        <v>67</v>
      </c>
    </row>
    <row r="68" spans="2:3" ht="20.100000000000001" customHeight="1" x14ac:dyDescent="0.3">
      <c r="B68" s="3"/>
      <c r="C68" s="3" t="s">
        <v>68</v>
      </c>
    </row>
    <row r="69" spans="2:3" ht="20.100000000000001" customHeight="1" x14ac:dyDescent="0.3">
      <c r="B69" s="3"/>
      <c r="C69" s="3"/>
    </row>
    <row r="70" spans="2:3" ht="20.100000000000001" customHeight="1" x14ac:dyDescent="0.3">
      <c r="B70" s="63" t="s">
        <v>52</v>
      </c>
      <c r="C70" s="3"/>
    </row>
    <row r="71" spans="2:3" ht="20.100000000000001" customHeight="1" x14ac:dyDescent="0.3">
      <c r="B71" s="3" t="s">
        <v>53</v>
      </c>
      <c r="C71" s="3"/>
    </row>
    <row r="72" spans="2:3" ht="20.100000000000001" customHeight="1" x14ac:dyDescent="0.3">
      <c r="B72" s="3" t="s">
        <v>54</v>
      </c>
      <c r="C72" s="3"/>
    </row>
    <row r="73" spans="2:3" ht="20.100000000000001" customHeight="1" x14ac:dyDescent="0.3">
      <c r="B73" s="3" t="s">
        <v>55</v>
      </c>
      <c r="C73" s="3"/>
    </row>
    <row r="74" spans="2:3" ht="20.100000000000001" customHeight="1" x14ac:dyDescent="0.3">
      <c r="B74" s="3" t="s">
        <v>56</v>
      </c>
      <c r="C74" s="3"/>
    </row>
    <row r="75" spans="2:3" ht="20.100000000000001" customHeight="1" x14ac:dyDescent="0.3">
      <c r="B75" s="3" t="s">
        <v>57</v>
      </c>
      <c r="C75" s="3"/>
    </row>
    <row r="76" spans="2:3" ht="20.100000000000001" customHeight="1" x14ac:dyDescent="0.3">
      <c r="B76" s="3" t="s">
        <v>58</v>
      </c>
      <c r="C76" s="3"/>
    </row>
    <row r="77" spans="2:3" ht="20.100000000000001" customHeight="1" x14ac:dyDescent="0.3">
      <c r="B77" s="3" t="s">
        <v>59</v>
      </c>
      <c r="C77" s="3"/>
    </row>
    <row r="78" spans="2:3" ht="20.100000000000001" customHeight="1" x14ac:dyDescent="0.3">
      <c r="B78" s="3" t="s">
        <v>60</v>
      </c>
      <c r="C78" s="3"/>
    </row>
    <row r="79" spans="2:3" ht="20.100000000000001" customHeight="1" x14ac:dyDescent="0.3">
      <c r="B79" s="3"/>
      <c r="C79" s="3"/>
    </row>
    <row r="80" spans="2:3" ht="20.100000000000001" customHeight="1" x14ac:dyDescent="0.3">
      <c r="B80" s="63" t="s">
        <v>61</v>
      </c>
      <c r="C80" s="3"/>
    </row>
    <row r="81" spans="2:3" ht="20.100000000000001" customHeight="1" x14ac:dyDescent="0.3">
      <c r="B81" s="3" t="s">
        <v>62</v>
      </c>
      <c r="C81" s="3"/>
    </row>
  </sheetData>
  <mergeCells count="5">
    <mergeCell ref="G9:G11"/>
    <mergeCell ref="H9:H11"/>
    <mergeCell ref="I9:I11"/>
    <mergeCell ref="F16:G16"/>
    <mergeCell ref="F17:G1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JUDECCA</dc:creator>
  <cp:lastModifiedBy>JUDECCA</cp:lastModifiedBy>
  <dcterms:created xsi:type="dcterms:W3CDTF">2021-04-15T05:59:32Z</dcterms:created>
  <dcterms:modified xsi:type="dcterms:W3CDTF">2021-04-15T06:29:39Z</dcterms:modified>
</cp:coreProperties>
</file>